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EPW 2021-2027\02 SZOP\1 SZOP\SZOP sierpien 2024\do publikacji\"/>
    </mc:Choice>
  </mc:AlternateContent>
  <xr:revisionPtr revIDLastSave="0" documentId="8_{D1143187-7BFA-40B0-BE93-8C2475549CB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ela 2" sheetId="1" r:id="rId1"/>
    <sheet name="tabela 3" sheetId="2" r:id="rId2"/>
  </sheets>
  <definedNames>
    <definedName name="_xlnm.Print_Area" localSheetId="0">'tabela 2'!$A$1:$P$28</definedName>
    <definedName name="_xlnm.Print_Area" localSheetId="1">'tabela 3'!$A$1:$F$22</definedName>
  </definedName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F23" i="2" l="1"/>
  <c r="J16" i="1" l="1"/>
  <c r="I16" i="1" l="1"/>
  <c r="N7" i="1"/>
  <c r="L7" i="1"/>
  <c r="M7" i="1"/>
  <c r="K7" i="1"/>
  <c r="K13" i="1"/>
  <c r="L13" i="1"/>
  <c r="M13" i="1"/>
  <c r="N13" i="1"/>
  <c r="E26" i="1"/>
  <c r="K22" i="1"/>
  <c r="L22" i="1"/>
  <c r="M22" i="1"/>
  <c r="N22" i="1"/>
  <c r="K19" i="1"/>
  <c r="L19" i="1"/>
  <c r="M19" i="1"/>
  <c r="N19" i="1"/>
  <c r="K17" i="1"/>
  <c r="L17" i="1"/>
  <c r="M17" i="1"/>
  <c r="N17" i="1"/>
  <c r="J15" i="1"/>
  <c r="I15" i="1" s="1"/>
  <c r="J8" i="1"/>
  <c r="I8" i="1" s="1"/>
  <c r="J9" i="1"/>
  <c r="I9" i="1" s="1"/>
  <c r="J10" i="1"/>
  <c r="I10" i="1" s="1"/>
  <c r="J11" i="1"/>
  <c r="I11" i="1" s="1"/>
  <c r="J12" i="1"/>
  <c r="I12" i="1" s="1"/>
  <c r="J14" i="1"/>
  <c r="I14" i="1" s="1"/>
  <c r="J18" i="1"/>
  <c r="I18" i="1" s="1"/>
  <c r="J20" i="1"/>
  <c r="I20" i="1" s="1"/>
  <c r="J21" i="1"/>
  <c r="I21" i="1" s="1"/>
  <c r="J23" i="1"/>
  <c r="I23" i="1" s="1"/>
  <c r="I22" i="1" s="1"/>
  <c r="J25" i="1"/>
  <c r="I25" i="1" s="1"/>
  <c r="G24" i="1"/>
  <c r="H24" i="1"/>
  <c r="H26" i="1" s="1"/>
  <c r="K24" i="1"/>
  <c r="L24" i="1"/>
  <c r="M24" i="1"/>
  <c r="N24" i="1"/>
  <c r="P24" i="1"/>
  <c r="P26" i="1" s="1"/>
  <c r="D8" i="1"/>
  <c r="D9" i="1"/>
  <c r="D10" i="1"/>
  <c r="D11" i="1"/>
  <c r="D12" i="1"/>
  <c r="D15" i="1"/>
  <c r="D16" i="1"/>
  <c r="D18" i="1"/>
  <c r="D20" i="1"/>
  <c r="D21" i="1"/>
  <c r="D23" i="1"/>
  <c r="D25" i="1"/>
  <c r="F24" i="1"/>
  <c r="F22" i="1"/>
  <c r="D22" i="1" s="1"/>
  <c r="F19" i="1"/>
  <c r="F17" i="1"/>
  <c r="D17" i="1" s="1"/>
  <c r="F13" i="1"/>
  <c r="D13" i="1" s="1"/>
  <c r="F7" i="1"/>
  <c r="D7" i="1" s="1"/>
  <c r="O11" i="1" l="1"/>
  <c r="S11" i="1" s="1"/>
  <c r="L26" i="1"/>
  <c r="K26" i="1"/>
  <c r="O25" i="1"/>
  <c r="S25" i="1" s="1"/>
  <c r="D24" i="1"/>
  <c r="O10" i="1"/>
  <c r="S10" i="1" s="1"/>
  <c r="J17" i="1"/>
  <c r="F26" i="1"/>
  <c r="O18" i="1"/>
  <c r="O17" i="1" s="1"/>
  <c r="J22" i="1"/>
  <c r="J24" i="1"/>
  <c r="I24" i="1" s="1"/>
  <c r="D19" i="1"/>
  <c r="O15" i="1"/>
  <c r="S15" i="1" s="1"/>
  <c r="I13" i="1"/>
  <c r="J7" i="1"/>
  <c r="I7" i="1" s="1"/>
  <c r="O7" i="1" s="1"/>
  <c r="O20" i="1"/>
  <c r="S20" i="1" s="1"/>
  <c r="O16" i="1"/>
  <c r="S16" i="1" s="1"/>
  <c r="O23" i="1"/>
  <c r="O14" i="1"/>
  <c r="S14" i="1" s="1"/>
  <c r="O9" i="1"/>
  <c r="S9" i="1" s="1"/>
  <c r="I17" i="1"/>
  <c r="I19" i="1"/>
  <c r="J13" i="1"/>
  <c r="O21" i="1"/>
  <c r="S21" i="1" s="1"/>
  <c r="O12" i="1"/>
  <c r="S12" i="1" s="1"/>
  <c r="O8" i="1"/>
  <c r="S8" i="1" s="1"/>
  <c r="J19" i="1"/>
  <c r="G26" i="1"/>
  <c r="N26" i="1"/>
  <c r="M26" i="1"/>
  <c r="J26" i="1" l="1"/>
  <c r="D26" i="1"/>
  <c r="O24" i="1"/>
  <c r="S18" i="1"/>
  <c r="O22" i="1"/>
  <c r="S23" i="1"/>
  <c r="O19" i="1"/>
  <c r="I26" i="1"/>
  <c r="O13" i="1"/>
  <c r="O26" i="1" l="1"/>
</calcChain>
</file>

<file path=xl/sharedStrings.xml><?xml version="1.0" encoding="utf-8"?>
<sst xmlns="http://schemas.openxmlformats.org/spreadsheetml/2006/main" count="131" uniqueCount="95">
  <si>
    <t>Priorytet</t>
  </si>
  <si>
    <t>(numer)</t>
  </si>
  <si>
    <t>Cel szczegółowy</t>
  </si>
  <si>
    <t>Kategorie regionów</t>
  </si>
  <si>
    <t>Wsparcie UE</t>
  </si>
  <si>
    <t>Wkład krajowy</t>
  </si>
  <si>
    <t>Krajowe środki publiczne</t>
  </si>
  <si>
    <t>Krajowe środki prywatne</t>
  </si>
  <si>
    <t>Finansowanie ogółem</t>
  </si>
  <si>
    <t>Wkład EBI</t>
  </si>
  <si>
    <t>ogółem</t>
  </si>
  <si>
    <t>FS</t>
  </si>
  <si>
    <t>EFRR</t>
  </si>
  <si>
    <t>EFS+</t>
  </si>
  <si>
    <t>FST (*)</t>
  </si>
  <si>
    <t>budżet</t>
  </si>
  <si>
    <t>państwa (**)</t>
  </si>
  <si>
    <t>budżet JST</t>
  </si>
  <si>
    <t>inne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</si>
  <si>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</si>
  <si>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</si>
  <si>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</si>
  <si>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</si>
  <si>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</si>
  <si>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</si>
  <si>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</si>
  <si>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</si>
  <si>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</si>
  <si>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</si>
  <si>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</si>
  <si>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</si>
  <si>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</si>
  <si>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=b+c+d+e</t>
  </si>
  <si>
    <t>=g+k</t>
  </si>
  <si>
    <t>słabiej rozwinięte</t>
  </si>
  <si>
    <t>RAZEM</t>
  </si>
  <si>
    <t>=a+f</t>
  </si>
  <si>
    <t>=h+i+j</t>
  </si>
  <si>
    <t>Załącznik 2. Alokacja programów w podziale na działania, wsparcie UE i wkład krajowy (w EUR)</t>
  </si>
  <si>
    <t>Cel Polityki</t>
  </si>
  <si>
    <t>Działanie</t>
  </si>
  <si>
    <t>Zakres interwencji</t>
  </si>
  <si>
    <t>(kod)</t>
  </si>
  <si>
    <t>Orientacyjna alokacja UE (EUR)</t>
  </si>
  <si>
    <t>Załącznik 3. Alokacja programów w podziale na działania i zakres interwencji</t>
  </si>
  <si>
    <t xml:space="preserve">Priorytet I. </t>
  </si>
  <si>
    <t xml:space="preserve">Priorytet II. </t>
  </si>
  <si>
    <t>Działanie I.I</t>
  </si>
  <si>
    <t>Działanie I.II</t>
  </si>
  <si>
    <t>Działanie I.III</t>
  </si>
  <si>
    <t>Działanie I.IV</t>
  </si>
  <si>
    <t>Działanie I.V</t>
  </si>
  <si>
    <t>Działanie II.I</t>
  </si>
  <si>
    <t>Działanie II.II</t>
  </si>
  <si>
    <t>Działanie II.III</t>
  </si>
  <si>
    <t xml:space="preserve">Priorytet III. </t>
  </si>
  <si>
    <t>Działanie III.I</t>
  </si>
  <si>
    <t xml:space="preserve">Priorytet IV. </t>
  </si>
  <si>
    <t>Działanie IV.II</t>
  </si>
  <si>
    <t>Działanie IV.I</t>
  </si>
  <si>
    <t xml:space="preserve">Priorytet V. </t>
  </si>
  <si>
    <t>Działanie V.I</t>
  </si>
  <si>
    <t>Działanie VI.I</t>
  </si>
  <si>
    <t>CP1</t>
  </si>
  <si>
    <t>CP2</t>
  </si>
  <si>
    <t>CP4</t>
  </si>
  <si>
    <t>PT</t>
  </si>
  <si>
    <t>2 (vii)</t>
  </si>
  <si>
    <t>2 (iv)</t>
  </si>
  <si>
    <t>2 (iii)</t>
  </si>
  <si>
    <t>1(iii)</t>
  </si>
  <si>
    <t>2 (viii)</t>
  </si>
  <si>
    <t>3 (i)</t>
  </si>
  <si>
    <t>3 (ii)</t>
  </si>
  <si>
    <t>suma</t>
  </si>
  <si>
    <t>4 (vi)</t>
  </si>
  <si>
    <t>CP3</t>
  </si>
  <si>
    <t>Priorytet IV.</t>
  </si>
  <si>
    <t xml:space="preserve"> I.I</t>
  </si>
  <si>
    <t xml:space="preserve"> I.III</t>
  </si>
  <si>
    <t xml:space="preserve"> I.V</t>
  </si>
  <si>
    <t xml:space="preserve"> II.I</t>
  </si>
  <si>
    <t xml:space="preserve"> I.IV</t>
  </si>
  <si>
    <t xml:space="preserve"> I.II</t>
  </si>
  <si>
    <t xml:space="preserve"> II.II</t>
  </si>
  <si>
    <t xml:space="preserve"> II.III</t>
  </si>
  <si>
    <t xml:space="preserve"> III.I</t>
  </si>
  <si>
    <t xml:space="preserve"> IV.I</t>
  </si>
  <si>
    <t xml:space="preserve"> IV.II</t>
  </si>
  <si>
    <t xml:space="preserve"> V.I</t>
  </si>
  <si>
    <t>Priorytet VI.</t>
  </si>
  <si>
    <t xml:space="preserve"> VI.I</t>
  </si>
  <si>
    <t>3 (i), 3 (ii)</t>
  </si>
  <si>
    <t>dofinansowanie %</t>
  </si>
  <si>
    <t xml:space="preserve">1(iii)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</si>
</sst>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0000000"/>
    <numFmt numFmtId="166" formatCode="0.0000000"/>
    <numFmt numFmtId="167" formatCode="0.000000000"/>
    <numFmt numFmtId="168" formatCode="0.000000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4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textRotation="90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/>
    <xf numFmtId="3" fontId="2" fillId="2" borderId="1" xfId="0" applyNumberFormat="1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0" fillId="2" borderId="0" xfId="0" applyFill="1"/>
    <xf numFmtId="0" fontId="1" fillId="2" borderId="0" xfId="0" applyFont="1" applyFill="1" applyAlignment="1">
      <alignment vertical="center"/>
    </xf>
    <xf numFmtId="3" fontId="5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vertical="center" wrapText="1"/>
    </xf>
    <xf numFmtId="0" fontId="0" fillId="3" borderId="0" xfId="0" applyFill="1"/>
    <xf numFmtId="164" fontId="0" fillId="3" borderId="0" xfId="0" applyNumberFormat="1" applyFill="1"/>
    <xf numFmtId="0" fontId="0" fillId="3" borderId="1" xfId="0" applyFill="1" applyBorder="1"/>
    <xf numFmtId="0" fontId="7" fillId="2" borderId="0" xfId="0" applyFont="1" applyFill="1"/>
    <xf numFmtId="165" fontId="0" fillId="2" borderId="0" xfId="0" applyNumberFormat="1" applyFill="1"/>
    <xf numFmtId="166" fontId="0" fillId="3" borderId="0" xfId="0" applyNumberFormat="1" applyFill="1"/>
    <xf numFmtId="3" fontId="0" fillId="2" borderId="0" xfId="0" applyNumberFormat="1" applyFill="1"/>
    <xf numFmtId="167" fontId="0" fillId="2" borderId="0" xfId="0" applyNumberFormat="1" applyFill="1"/>
    <xf numFmtId="168" fontId="0" fillId="2" borderId="0" xfId="0" applyNumberFormat="1" applyFill="1"/>
    <xf numFmtId="168" fontId="0" fillId="3" borderId="0" xfId="0" applyNumberFormat="1" applyFill="1"/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6"/>
  <sheetViews>
    <sheetView tabSelected="1" view="pageBreakPreview" topLeftCell="A4" zoomScaleNormal="100" zoomScaleSheetLayoutView="100" workbookViewId="0">
      <selection activeCell="B14" sqref="B14"/>
    </sheetView>
  </sheetViews>
  <sheetFormatPr defaultColWidth="9.1796875" defaultRowHeight="14.5" x14ac:dyDescent="0.35"/>
  <cols>
    <col min="1" max="1" width="14.54296875" style="16" customWidth="1"/>
    <col min="2" max="2" width="10.7265625" style="16" bestFit="1" customWidth="1"/>
    <col min="3" max="3" width="12.7265625" style="16" customWidth="1"/>
    <col min="4" max="4" width="15.54296875" style="16" customWidth="1"/>
    <col min="5" max="5" width="4.26953125" style="16" bestFit="1" customWidth="1"/>
    <col min="6" max="6" width="16" style="16" bestFit="1" customWidth="1"/>
    <col min="7" max="7" width="7.1796875" style="16" bestFit="1" customWidth="1"/>
    <col min="8" max="8" width="8.54296875" style="16" bestFit="1" customWidth="1"/>
    <col min="9" max="10" width="14.1796875" style="16" bestFit="1" customWidth="1"/>
    <col min="11" max="11" width="14.453125" style="16" bestFit="1" customWidth="1"/>
    <col min="12" max="12" width="14.1796875" style="16" bestFit="1" customWidth="1"/>
    <col min="13" max="13" width="14.26953125" style="16" customWidth="1"/>
    <col min="14" max="14" width="16.54296875" style="16" customWidth="1"/>
    <col min="15" max="15" width="17.54296875" style="16" customWidth="1"/>
    <col min="16" max="16" width="9.1796875" style="16"/>
    <col min="17" max="17" width="9.7265625" style="16" bestFit="1" customWidth="1"/>
    <col min="18" max="18" width="9.1796875" style="16"/>
    <col min="19" max="19" width="19.54296875" style="16" hidden="1" customWidth="1"/>
    <col min="20" max="20" width="9.1796875" style="16"/>
    <col min="21" max="21" width="10.54296875" style="16" bestFit="1" customWidth="1"/>
    <col min="22" max="22" width="9.1796875" style="16"/>
    <col min="23" max="23" width="12.54296875" style="16" bestFit="1" customWidth="1"/>
    <col min="24" max="16384" width="9.1796875" style="16"/>
  </cols>
  <sheetData>
    <row r="1" spans="1:23" ht="15.5" x14ac:dyDescent="0.35">
      <c r="A1" s="17" t="s">
        <v>38</v>
      </c>
    </row>
    <row r="2" spans="1:23" ht="85.5" customHeight="1" x14ac:dyDescent="0.35">
      <c r="A2" s="3" t="s">
        <v>0</v>
      </c>
      <c r="B2" s="4" t="s">
        <v>2</v>
      </c>
      <c r="C2" s="36" t="s">
        <v>3</v>
      </c>
      <c r="D2" s="37" t="s">
        <v>4</v>
      </c>
      <c r="E2" s="37"/>
      <c r="F2" s="37"/>
      <c r="G2" s="37"/>
      <c r="H2" s="37"/>
      <c r="I2" s="3" t="s">
        <v>5</v>
      </c>
      <c r="J2" s="37" t="s">
        <v>6</v>
      </c>
      <c r="K2" s="37"/>
      <c r="L2" s="37"/>
      <c r="M2" s="37"/>
      <c r="N2" s="37" t="s">
        <v>7</v>
      </c>
      <c r="O2" s="37" t="s">
        <v>8</v>
      </c>
      <c r="P2" s="37" t="s">
        <v>9</v>
      </c>
      <c r="S2" s="16" t="s">
        <v>93</v>
      </c>
    </row>
    <row r="3" spans="1:23" ht="15.5" x14ac:dyDescent="0.35">
      <c r="A3" s="3" t="s">
        <v>1</v>
      </c>
      <c r="B3" s="19" t="s">
        <v>1</v>
      </c>
      <c r="C3" s="36"/>
      <c r="D3" s="37" t="s">
        <v>10</v>
      </c>
      <c r="E3" s="37" t="s">
        <v>11</v>
      </c>
      <c r="F3" s="37" t="s">
        <v>12</v>
      </c>
      <c r="G3" s="37" t="s">
        <v>13</v>
      </c>
      <c r="H3" s="37" t="s">
        <v>14</v>
      </c>
      <c r="I3" s="37" t="s">
        <v>10</v>
      </c>
      <c r="J3" s="37" t="s">
        <v>10</v>
      </c>
      <c r="K3" s="3" t="s">
        <v>15</v>
      </c>
      <c r="L3" s="37" t="s">
        <v>17</v>
      </c>
      <c r="M3" s="37" t="s">
        <v>18</v>
      </c>
      <c r="N3" s="37"/>
      <c r="O3" s="37"/>
      <c r="P3" s="37"/>
    </row>
    <row r="4" spans="1:23" ht="15.5" x14ac:dyDescent="0.35">
      <c r="A4" s="5"/>
      <c r="B4" s="6"/>
      <c r="C4" s="36"/>
      <c r="D4" s="37"/>
      <c r="E4" s="37"/>
      <c r="F4" s="37"/>
      <c r="G4" s="37"/>
      <c r="H4" s="37"/>
      <c r="I4" s="37"/>
      <c r="J4" s="37"/>
      <c r="K4" s="3" t="s">
        <v>16</v>
      </c>
      <c r="L4" s="37"/>
      <c r="M4" s="37"/>
      <c r="N4" s="37"/>
      <c r="O4" s="37"/>
      <c r="P4" s="37"/>
    </row>
    <row r="5" spans="1:23" ht="15.5" x14ac:dyDescent="0.35">
      <c r="A5" s="5"/>
      <c r="B5" s="6"/>
      <c r="C5" s="36"/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</row>
    <row r="6" spans="1:23" ht="15.5" x14ac:dyDescent="0.35">
      <c r="A6" s="5"/>
      <c r="B6" s="6"/>
      <c r="C6" s="36"/>
      <c r="D6" s="3" t="s">
        <v>32</v>
      </c>
      <c r="E6" s="7"/>
      <c r="F6" s="7">
        <v>0</v>
      </c>
      <c r="G6" s="7"/>
      <c r="H6" s="7"/>
      <c r="I6" s="3" t="s">
        <v>33</v>
      </c>
      <c r="J6" s="8" t="s">
        <v>37</v>
      </c>
      <c r="K6" s="7"/>
      <c r="L6" s="7"/>
      <c r="M6" s="7"/>
      <c r="N6" s="7"/>
      <c r="O6" s="8" t="s">
        <v>36</v>
      </c>
      <c r="P6" s="7"/>
    </row>
    <row r="7" spans="1:23" s="25" customFormat="1" ht="15.5" x14ac:dyDescent="0.35">
      <c r="A7" s="21" t="s">
        <v>45</v>
      </c>
      <c r="B7" s="22"/>
      <c r="C7" s="38" t="s">
        <v>34</v>
      </c>
      <c r="D7" s="23">
        <f>E7+F7+G7+H7</f>
        <v>500000000</v>
      </c>
      <c r="E7" s="23">
        <v>0</v>
      </c>
      <c r="F7" s="23">
        <f>SUM(F8:F12)</f>
        <v>500000000</v>
      </c>
      <c r="G7" s="23">
        <v>0</v>
      </c>
      <c r="H7" s="23">
        <v>0</v>
      </c>
      <c r="I7" s="23">
        <f>J7+N7</f>
        <v>163865547</v>
      </c>
      <c r="J7" s="23">
        <f>K7+L7+M7</f>
        <v>22058823</v>
      </c>
      <c r="K7" s="23">
        <f>SUM(K8:K12)</f>
        <v>4411764</v>
      </c>
      <c r="L7" s="23">
        <f t="shared" ref="L7:N7" si="0">SUM(L8:L12)</f>
        <v>0</v>
      </c>
      <c r="M7" s="23">
        <f t="shared" si="0"/>
        <v>17647059</v>
      </c>
      <c r="N7" s="23">
        <f t="shared" si="0"/>
        <v>141806724</v>
      </c>
      <c r="O7" s="24">
        <f t="shared" ref="O7:O10" si="1">I7+D7</f>
        <v>663865547</v>
      </c>
      <c r="P7" s="23">
        <v>0</v>
      </c>
    </row>
    <row r="8" spans="1:23" ht="15" customHeight="1" x14ac:dyDescent="0.35">
      <c r="A8" s="12" t="s">
        <v>47</v>
      </c>
      <c r="B8" s="9" t="s">
        <v>70</v>
      </c>
      <c r="C8" s="39"/>
      <c r="D8" s="14">
        <f t="shared" ref="D8:D25" si="2">E8+F8+G8+H8</f>
        <v>100000000</v>
      </c>
      <c r="E8" s="15">
        <v>0</v>
      </c>
      <c r="F8" s="15">
        <v>100000000</v>
      </c>
      <c r="G8" s="15">
        <v>0</v>
      </c>
      <c r="H8" s="15">
        <v>0</v>
      </c>
      <c r="I8" s="14">
        <f t="shared" ref="I8:I25" si="3">J8+N8</f>
        <v>17647059</v>
      </c>
      <c r="J8" s="14">
        <f t="shared" ref="J8:J25" si="4">K8+L8+M8</f>
        <v>4411764</v>
      </c>
      <c r="K8" s="15">
        <v>4411764</v>
      </c>
      <c r="L8" s="15">
        <v>0</v>
      </c>
      <c r="M8" s="15">
        <v>0</v>
      </c>
      <c r="N8" s="15">
        <v>13235295</v>
      </c>
      <c r="O8" s="15">
        <f t="shared" si="1"/>
        <v>117647059</v>
      </c>
      <c r="P8" s="15">
        <v>0</v>
      </c>
      <c r="S8" s="33">
        <f>D8/O8%</f>
        <v>84.999999872499998</v>
      </c>
    </row>
    <row r="9" spans="1:23" ht="15" customHeight="1" x14ac:dyDescent="0.35">
      <c r="A9" s="12" t="s">
        <v>48</v>
      </c>
      <c r="B9" s="9" t="s">
        <v>70</v>
      </c>
      <c r="C9" s="39"/>
      <c r="D9" s="14">
        <f t="shared" si="2"/>
        <v>100000000</v>
      </c>
      <c r="E9" s="15">
        <v>0</v>
      </c>
      <c r="F9" s="15">
        <v>100000000</v>
      </c>
      <c r="G9" s="15">
        <v>0</v>
      </c>
      <c r="H9" s="15">
        <v>0</v>
      </c>
      <c r="I9" s="14">
        <f t="shared" si="3"/>
        <v>42857143</v>
      </c>
      <c r="J9" s="14">
        <f t="shared" si="4"/>
        <v>0</v>
      </c>
      <c r="K9" s="15">
        <v>0</v>
      </c>
      <c r="L9" s="15">
        <v>0</v>
      </c>
      <c r="M9" s="15">
        <v>0</v>
      </c>
      <c r="N9" s="15">
        <v>42857143</v>
      </c>
      <c r="O9" s="15">
        <f t="shared" si="1"/>
        <v>142857143</v>
      </c>
      <c r="P9" s="15">
        <v>0</v>
      </c>
      <c r="Q9" s="31"/>
      <c r="S9" s="33">
        <f t="shared" ref="S9:S23" si="5">D9/O9%</f>
        <v>69.999999930000001</v>
      </c>
    </row>
    <row r="10" spans="1:23" ht="15" customHeight="1" x14ac:dyDescent="0.35">
      <c r="A10" s="12" t="s">
        <v>49</v>
      </c>
      <c r="B10" s="9" t="s">
        <v>70</v>
      </c>
      <c r="C10" s="39"/>
      <c r="D10" s="14">
        <f t="shared" si="2"/>
        <v>100000000</v>
      </c>
      <c r="E10" s="15">
        <v>0</v>
      </c>
      <c r="F10" s="15">
        <v>100000000</v>
      </c>
      <c r="G10" s="15">
        <v>0</v>
      </c>
      <c r="H10" s="15">
        <v>0</v>
      </c>
      <c r="I10" s="14">
        <f t="shared" si="3"/>
        <v>42857143</v>
      </c>
      <c r="J10" s="14">
        <f t="shared" si="4"/>
        <v>0</v>
      </c>
      <c r="K10" s="15">
        <v>0</v>
      </c>
      <c r="L10" s="15">
        <v>0</v>
      </c>
      <c r="M10" s="15">
        <v>0</v>
      </c>
      <c r="N10" s="15">
        <v>42857143</v>
      </c>
      <c r="O10" s="15">
        <f t="shared" si="1"/>
        <v>142857143</v>
      </c>
      <c r="P10" s="15">
        <v>0</v>
      </c>
      <c r="S10" s="33">
        <f>D10/O10%</f>
        <v>69.999999930000001</v>
      </c>
    </row>
    <row r="11" spans="1:23" ht="15" customHeight="1" x14ac:dyDescent="0.35">
      <c r="A11" s="12" t="s">
        <v>50</v>
      </c>
      <c r="B11" s="9" t="s">
        <v>94</v>
      </c>
      <c r="C11" s="39"/>
      <c r="D11" s="14">
        <f t="shared" si="2"/>
        <v>100000000</v>
      </c>
      <c r="E11" s="15">
        <v>0</v>
      </c>
      <c r="F11" s="15">
        <v>100000000</v>
      </c>
      <c r="G11" s="15">
        <v>0</v>
      </c>
      <c r="H11" s="15">
        <v>0</v>
      </c>
      <c r="I11" s="14">
        <f t="shared" si="3"/>
        <v>42857143</v>
      </c>
      <c r="J11" s="14">
        <f t="shared" si="4"/>
        <v>0</v>
      </c>
      <c r="K11" s="15">
        <v>0</v>
      </c>
      <c r="L11" s="15">
        <v>0</v>
      </c>
      <c r="M11" s="15">
        <v>0</v>
      </c>
      <c r="N11" s="15">
        <v>42857143</v>
      </c>
      <c r="O11" s="15">
        <f t="shared" ref="O11:O23" si="6">I11+D11</f>
        <v>142857143</v>
      </c>
      <c r="P11" s="15">
        <v>0</v>
      </c>
      <c r="S11" s="33">
        <f t="shared" si="5"/>
        <v>69.999999930000001</v>
      </c>
    </row>
    <row r="12" spans="1:23" ht="15.75" customHeight="1" x14ac:dyDescent="0.35">
      <c r="A12" s="12" t="s">
        <v>51</v>
      </c>
      <c r="B12" s="9" t="s">
        <v>70</v>
      </c>
      <c r="C12" s="39"/>
      <c r="D12" s="14">
        <f t="shared" si="2"/>
        <v>100000000</v>
      </c>
      <c r="E12" s="15">
        <v>0</v>
      </c>
      <c r="F12" s="15">
        <v>100000000</v>
      </c>
      <c r="G12" s="15">
        <v>0</v>
      </c>
      <c r="H12" s="15">
        <v>0</v>
      </c>
      <c r="I12" s="14">
        <f t="shared" si="3"/>
        <v>17647059</v>
      </c>
      <c r="J12" s="14">
        <f t="shared" si="4"/>
        <v>17647059</v>
      </c>
      <c r="K12" s="15">
        <v>0</v>
      </c>
      <c r="L12" s="15">
        <v>0</v>
      </c>
      <c r="M12" s="15">
        <v>17647059</v>
      </c>
      <c r="N12" s="15">
        <v>0</v>
      </c>
      <c r="O12" s="15">
        <f t="shared" si="6"/>
        <v>117647059</v>
      </c>
      <c r="P12" s="15">
        <v>0</v>
      </c>
      <c r="S12" s="33">
        <f t="shared" si="5"/>
        <v>84.999999872499998</v>
      </c>
    </row>
    <row r="13" spans="1:23" s="25" customFormat="1" ht="15.75" customHeight="1" x14ac:dyDescent="0.35">
      <c r="A13" s="21" t="s">
        <v>46</v>
      </c>
      <c r="B13" s="22"/>
      <c r="C13" s="39"/>
      <c r="D13" s="23">
        <f t="shared" si="2"/>
        <v>430000000</v>
      </c>
      <c r="E13" s="23">
        <v>0</v>
      </c>
      <c r="F13" s="24">
        <f>SUM(F14:F16)</f>
        <v>430000000</v>
      </c>
      <c r="G13" s="23">
        <v>0</v>
      </c>
      <c r="H13" s="23">
        <v>0</v>
      </c>
      <c r="I13" s="23">
        <f>SUM(I14:I16)</f>
        <v>75882355</v>
      </c>
      <c r="J13" s="23">
        <f t="shared" ref="J13:O13" si="7">SUM(J14:J16)</f>
        <v>47470590</v>
      </c>
      <c r="K13" s="23">
        <f t="shared" si="7"/>
        <v>13676473</v>
      </c>
      <c r="L13" s="23">
        <f t="shared" si="7"/>
        <v>33794117</v>
      </c>
      <c r="M13" s="23">
        <f t="shared" si="7"/>
        <v>0</v>
      </c>
      <c r="N13" s="23">
        <f t="shared" si="7"/>
        <v>28411765</v>
      </c>
      <c r="O13" s="23">
        <f t="shared" si="7"/>
        <v>505882355</v>
      </c>
      <c r="P13" s="23">
        <v>0</v>
      </c>
      <c r="S13" s="34"/>
    </row>
    <row r="14" spans="1:23" ht="15.75" customHeight="1" x14ac:dyDescent="0.35">
      <c r="A14" s="12" t="s">
        <v>52</v>
      </c>
      <c r="B14" s="9" t="s">
        <v>69</v>
      </c>
      <c r="C14" s="39"/>
      <c r="D14" s="14">
        <f>E14+F14+G14+H14</f>
        <v>161000000</v>
      </c>
      <c r="E14" s="14">
        <v>0</v>
      </c>
      <c r="F14" s="15">
        <v>161000000</v>
      </c>
      <c r="G14" s="14">
        <v>0</v>
      </c>
      <c r="H14" s="14">
        <v>0</v>
      </c>
      <c r="I14" s="14">
        <f>J14+N14</f>
        <v>28411765</v>
      </c>
      <c r="J14" s="14">
        <f t="shared" si="4"/>
        <v>0</v>
      </c>
      <c r="K14" s="14">
        <v>0</v>
      </c>
      <c r="L14" s="14">
        <v>0</v>
      </c>
      <c r="M14" s="14">
        <v>0</v>
      </c>
      <c r="N14" s="14">
        <v>28411765</v>
      </c>
      <c r="O14" s="15">
        <f t="shared" si="6"/>
        <v>189411765</v>
      </c>
      <c r="P14" s="14">
        <v>0</v>
      </c>
      <c r="S14" s="33">
        <f>D14/O14%</f>
        <v>84.999999868012424</v>
      </c>
    </row>
    <row r="15" spans="1:23" ht="15.75" customHeight="1" x14ac:dyDescent="0.35">
      <c r="A15" s="12" t="s">
        <v>53</v>
      </c>
      <c r="B15" s="9" t="s">
        <v>68</v>
      </c>
      <c r="C15" s="39"/>
      <c r="D15" s="14">
        <f t="shared" si="2"/>
        <v>214000000</v>
      </c>
      <c r="E15" s="14">
        <v>0</v>
      </c>
      <c r="F15" s="15">
        <v>214000000</v>
      </c>
      <c r="G15" s="14">
        <v>0</v>
      </c>
      <c r="H15" s="14">
        <v>0</v>
      </c>
      <c r="I15" s="14">
        <f t="shared" si="3"/>
        <v>37764706</v>
      </c>
      <c r="J15" s="14">
        <f t="shared" si="4"/>
        <v>37764706</v>
      </c>
      <c r="K15" s="14">
        <v>3970589</v>
      </c>
      <c r="L15" s="14">
        <v>33794117</v>
      </c>
      <c r="M15" s="14">
        <v>0</v>
      </c>
      <c r="N15" s="14">
        <v>0</v>
      </c>
      <c r="O15" s="15">
        <f t="shared" si="6"/>
        <v>251764706</v>
      </c>
      <c r="P15" s="14">
        <v>0</v>
      </c>
      <c r="S15" s="33">
        <f t="shared" si="5"/>
        <v>84.999999960280377</v>
      </c>
    </row>
    <row r="16" spans="1:23" ht="15.75" customHeight="1" x14ac:dyDescent="0.35">
      <c r="A16" s="12" t="s">
        <v>54</v>
      </c>
      <c r="B16" s="9" t="s">
        <v>67</v>
      </c>
      <c r="C16" s="39"/>
      <c r="D16" s="14">
        <f t="shared" si="2"/>
        <v>55000000</v>
      </c>
      <c r="E16" s="14">
        <v>0</v>
      </c>
      <c r="F16" s="15">
        <v>55000000</v>
      </c>
      <c r="G16" s="14">
        <v>0</v>
      </c>
      <c r="H16" s="14">
        <v>0</v>
      </c>
      <c r="I16" s="14">
        <f t="shared" si="3"/>
        <v>9705884</v>
      </c>
      <c r="J16" s="14">
        <f>K16+L16+M16</f>
        <v>9705884</v>
      </c>
      <c r="K16" s="14">
        <v>9705884</v>
      </c>
      <c r="L16" s="14">
        <v>0</v>
      </c>
      <c r="M16" s="28">
        <v>0</v>
      </c>
      <c r="N16" s="14">
        <v>0</v>
      </c>
      <c r="O16" s="15">
        <f t="shared" si="6"/>
        <v>64705884</v>
      </c>
      <c r="P16" s="14">
        <v>0</v>
      </c>
      <c r="Q16" s="31"/>
      <c r="S16" s="33">
        <f t="shared" si="5"/>
        <v>84.99999783636369</v>
      </c>
      <c r="W16" s="29"/>
    </row>
    <row r="17" spans="1:23" s="25" customFormat="1" ht="15.75" customHeight="1" x14ac:dyDescent="0.35">
      <c r="A17" s="21" t="s">
        <v>55</v>
      </c>
      <c r="B17" s="22"/>
      <c r="C17" s="39"/>
      <c r="D17" s="23">
        <f t="shared" si="2"/>
        <v>420000000</v>
      </c>
      <c r="E17" s="23">
        <v>0</v>
      </c>
      <c r="F17" s="24">
        <f>F18</f>
        <v>420000000</v>
      </c>
      <c r="G17" s="23">
        <v>0</v>
      </c>
      <c r="H17" s="23">
        <v>0</v>
      </c>
      <c r="I17" s="23">
        <f>I18</f>
        <v>74117648</v>
      </c>
      <c r="J17" s="23">
        <f t="shared" ref="J17:O17" si="8">J18</f>
        <v>74117648</v>
      </c>
      <c r="K17" s="23">
        <f t="shared" si="8"/>
        <v>0</v>
      </c>
      <c r="L17" s="23">
        <f t="shared" si="8"/>
        <v>74117648</v>
      </c>
      <c r="M17" s="23">
        <f t="shared" si="8"/>
        <v>0</v>
      </c>
      <c r="N17" s="23">
        <f t="shared" si="8"/>
        <v>0</v>
      </c>
      <c r="O17" s="23">
        <f t="shared" si="8"/>
        <v>494117648</v>
      </c>
      <c r="P17" s="23">
        <v>0</v>
      </c>
      <c r="S17" s="34"/>
      <c r="U17" s="30"/>
      <c r="W17" s="26"/>
    </row>
    <row r="18" spans="1:23" ht="15.75" customHeight="1" x14ac:dyDescent="0.35">
      <c r="A18" s="12" t="s">
        <v>56</v>
      </c>
      <c r="B18" s="9" t="s">
        <v>71</v>
      </c>
      <c r="C18" s="39"/>
      <c r="D18" s="14">
        <f t="shared" si="2"/>
        <v>420000000</v>
      </c>
      <c r="E18" s="14">
        <v>0</v>
      </c>
      <c r="F18" s="15">
        <v>420000000</v>
      </c>
      <c r="G18" s="14">
        <v>0</v>
      </c>
      <c r="H18" s="14">
        <v>0</v>
      </c>
      <c r="I18" s="14">
        <f t="shared" si="3"/>
        <v>74117648</v>
      </c>
      <c r="J18" s="14">
        <f t="shared" si="4"/>
        <v>74117648</v>
      </c>
      <c r="K18" s="14">
        <v>0</v>
      </c>
      <c r="L18" s="14">
        <v>74117648</v>
      </c>
      <c r="M18" s="14">
        <v>0</v>
      </c>
      <c r="N18" s="14">
        <v>0</v>
      </c>
      <c r="O18" s="15">
        <f t="shared" si="6"/>
        <v>494117648</v>
      </c>
      <c r="P18" s="14">
        <v>0</v>
      </c>
      <c r="S18" s="33">
        <f t="shared" si="5"/>
        <v>84.999999838095235</v>
      </c>
    </row>
    <row r="19" spans="1:23" s="25" customFormat="1" ht="15.75" customHeight="1" x14ac:dyDescent="0.35">
      <c r="A19" s="21" t="s">
        <v>57</v>
      </c>
      <c r="B19" s="22"/>
      <c r="C19" s="39"/>
      <c r="D19" s="23">
        <f t="shared" si="2"/>
        <v>1119692954</v>
      </c>
      <c r="E19" s="23">
        <v>0</v>
      </c>
      <c r="F19" s="24">
        <f>SUM(F20:F21)</f>
        <v>1119692954</v>
      </c>
      <c r="G19" s="23">
        <v>0</v>
      </c>
      <c r="H19" s="23">
        <v>0</v>
      </c>
      <c r="I19" s="23">
        <f>I20+I21</f>
        <v>197592875.40000001</v>
      </c>
      <c r="J19" s="23">
        <f t="shared" ref="J19:N19" si="9">J20+J21</f>
        <v>193941560</v>
      </c>
      <c r="K19" s="23">
        <f t="shared" si="9"/>
        <v>118059207</v>
      </c>
      <c r="L19" s="23">
        <f t="shared" si="9"/>
        <v>75882353</v>
      </c>
      <c r="M19" s="23">
        <f t="shared" si="9"/>
        <v>0</v>
      </c>
      <c r="N19" s="23">
        <f t="shared" si="9"/>
        <v>3651315.4</v>
      </c>
      <c r="O19" s="24">
        <f>I19+D19</f>
        <v>1317285829.4000001</v>
      </c>
      <c r="P19" s="23">
        <v>0</v>
      </c>
      <c r="S19" s="34"/>
    </row>
    <row r="20" spans="1:23" ht="15.75" customHeight="1" x14ac:dyDescent="0.35">
      <c r="A20" s="12" t="s">
        <v>59</v>
      </c>
      <c r="B20" s="20" t="s">
        <v>73</v>
      </c>
      <c r="C20" s="39"/>
      <c r="D20" s="14">
        <f t="shared" si="2"/>
        <v>430000000</v>
      </c>
      <c r="E20" s="14">
        <v>0</v>
      </c>
      <c r="F20" s="15">
        <v>430000000</v>
      </c>
      <c r="G20" s="14">
        <v>0</v>
      </c>
      <c r="H20" s="14">
        <v>0</v>
      </c>
      <c r="I20" s="14">
        <f t="shared" si="3"/>
        <v>75882353</v>
      </c>
      <c r="J20" s="14">
        <f t="shared" si="4"/>
        <v>75882353</v>
      </c>
      <c r="K20" s="14">
        <v>0</v>
      </c>
      <c r="L20" s="14">
        <v>75882353</v>
      </c>
      <c r="M20" s="14">
        <v>0</v>
      </c>
      <c r="N20" s="14">
        <v>0</v>
      </c>
      <c r="O20" s="15">
        <f t="shared" si="6"/>
        <v>505882353</v>
      </c>
      <c r="P20" s="14">
        <v>0</v>
      </c>
      <c r="S20" s="33">
        <f t="shared" si="5"/>
        <v>84.999999990116279</v>
      </c>
    </row>
    <row r="21" spans="1:23" ht="15.75" customHeight="1" x14ac:dyDescent="0.35">
      <c r="A21" s="12" t="s">
        <v>58</v>
      </c>
      <c r="B21" s="20" t="s">
        <v>92</v>
      </c>
      <c r="C21" s="39"/>
      <c r="D21" s="14">
        <f t="shared" si="2"/>
        <v>689692954</v>
      </c>
      <c r="E21" s="14">
        <v>0</v>
      </c>
      <c r="F21" s="15">
        <v>689692954</v>
      </c>
      <c r="G21" s="14">
        <v>0</v>
      </c>
      <c r="H21" s="14">
        <v>0</v>
      </c>
      <c r="I21" s="14">
        <f t="shared" si="3"/>
        <v>121710522.40000001</v>
      </c>
      <c r="J21" s="14">
        <f t="shared" si="4"/>
        <v>118059207</v>
      </c>
      <c r="K21" s="14">
        <v>118059207</v>
      </c>
      <c r="L21" s="14">
        <v>0</v>
      </c>
      <c r="M21" s="14">
        <v>0</v>
      </c>
      <c r="N21" s="14">
        <v>3651315.4</v>
      </c>
      <c r="O21" s="15">
        <f t="shared" si="6"/>
        <v>811403476.39999998</v>
      </c>
      <c r="P21" s="14">
        <v>0</v>
      </c>
      <c r="Q21" s="31"/>
      <c r="S21" s="33">
        <f t="shared" si="5"/>
        <v>84.99999988415135</v>
      </c>
    </row>
    <row r="22" spans="1:23" s="25" customFormat="1" ht="15.75" customHeight="1" x14ac:dyDescent="0.35">
      <c r="A22" s="21" t="s">
        <v>60</v>
      </c>
      <c r="B22" s="27"/>
      <c r="C22" s="39"/>
      <c r="D22" s="23">
        <f t="shared" si="2"/>
        <v>140380790</v>
      </c>
      <c r="E22" s="23">
        <v>0</v>
      </c>
      <c r="F22" s="24">
        <f>F23</f>
        <v>140380790</v>
      </c>
      <c r="G22" s="23">
        <v>0</v>
      </c>
      <c r="H22" s="23">
        <v>0</v>
      </c>
      <c r="I22" s="23">
        <f>I23</f>
        <v>24773081</v>
      </c>
      <c r="J22" s="23">
        <f t="shared" ref="J22:N22" si="10">J23</f>
        <v>24773081</v>
      </c>
      <c r="K22" s="23">
        <f t="shared" si="10"/>
        <v>0</v>
      </c>
      <c r="L22" s="23">
        <f t="shared" si="10"/>
        <v>24773081</v>
      </c>
      <c r="M22" s="23">
        <f t="shared" si="10"/>
        <v>0</v>
      </c>
      <c r="N22" s="23">
        <f t="shared" si="10"/>
        <v>0</v>
      </c>
      <c r="O22" s="23">
        <f>O23</f>
        <v>165153871</v>
      </c>
      <c r="P22" s="23">
        <v>0</v>
      </c>
      <c r="S22" s="34"/>
    </row>
    <row r="23" spans="1:23" ht="15.5" x14ac:dyDescent="0.35">
      <c r="A23" s="12" t="s">
        <v>61</v>
      </c>
      <c r="B23" s="9" t="s">
        <v>75</v>
      </c>
      <c r="C23" s="39"/>
      <c r="D23" s="14">
        <f t="shared" si="2"/>
        <v>140380790</v>
      </c>
      <c r="E23" s="14">
        <v>0</v>
      </c>
      <c r="F23" s="15">
        <v>140380790</v>
      </c>
      <c r="G23" s="14">
        <v>0</v>
      </c>
      <c r="H23" s="14">
        <v>0</v>
      </c>
      <c r="I23" s="14">
        <f t="shared" si="3"/>
        <v>24773081</v>
      </c>
      <c r="J23" s="14">
        <f t="shared" si="4"/>
        <v>24773081</v>
      </c>
      <c r="K23" s="14">
        <v>0</v>
      </c>
      <c r="L23" s="14">
        <v>24773081</v>
      </c>
      <c r="M23" s="14">
        <v>0</v>
      </c>
      <c r="N23" s="14">
        <v>0</v>
      </c>
      <c r="O23" s="15">
        <f t="shared" si="6"/>
        <v>165153871</v>
      </c>
      <c r="P23" s="14">
        <v>0</v>
      </c>
      <c r="S23" s="33">
        <f t="shared" si="5"/>
        <v>84.999999788076423</v>
      </c>
    </row>
    <row r="24" spans="1:23" s="25" customFormat="1" ht="15" customHeight="1" x14ac:dyDescent="0.35">
      <c r="A24" s="21" t="s">
        <v>90</v>
      </c>
      <c r="B24" s="27"/>
      <c r="C24" s="39"/>
      <c r="D24" s="23">
        <f t="shared" si="2"/>
        <v>40033616</v>
      </c>
      <c r="E24" s="23">
        <v>0</v>
      </c>
      <c r="F24" s="24">
        <f>F25</f>
        <v>40033616</v>
      </c>
      <c r="G24" s="24">
        <f t="shared" ref="G24:P24" si="11">G25</f>
        <v>0</v>
      </c>
      <c r="H24" s="24">
        <f t="shared" si="11"/>
        <v>0</v>
      </c>
      <c r="I24" s="23">
        <f t="shared" si="3"/>
        <v>7064756</v>
      </c>
      <c r="J24" s="23">
        <f t="shared" si="4"/>
        <v>7064756</v>
      </c>
      <c r="K24" s="24">
        <f t="shared" si="11"/>
        <v>7064756</v>
      </c>
      <c r="L24" s="24">
        <f t="shared" si="11"/>
        <v>0</v>
      </c>
      <c r="M24" s="24">
        <f t="shared" si="11"/>
        <v>0</v>
      </c>
      <c r="N24" s="24">
        <f t="shared" si="11"/>
        <v>0</v>
      </c>
      <c r="O24" s="24">
        <f>I24+D24</f>
        <v>47098372</v>
      </c>
      <c r="P24" s="24">
        <f t="shared" si="11"/>
        <v>0</v>
      </c>
      <c r="S24" s="34"/>
    </row>
    <row r="25" spans="1:23" ht="15.5" x14ac:dyDescent="0.35">
      <c r="A25" s="12" t="s">
        <v>62</v>
      </c>
      <c r="B25" s="20" t="s">
        <v>66</v>
      </c>
      <c r="C25" s="39"/>
      <c r="D25" s="14">
        <f t="shared" si="2"/>
        <v>40033616</v>
      </c>
      <c r="E25" s="14">
        <v>0</v>
      </c>
      <c r="F25" s="15">
        <v>40033616</v>
      </c>
      <c r="G25" s="14">
        <v>0</v>
      </c>
      <c r="H25" s="14">
        <v>0</v>
      </c>
      <c r="I25" s="14">
        <f t="shared" si="3"/>
        <v>7064756</v>
      </c>
      <c r="J25" s="14">
        <f t="shared" si="4"/>
        <v>7064756</v>
      </c>
      <c r="K25" s="14">
        <v>7064756</v>
      </c>
      <c r="L25" s="14">
        <v>0</v>
      </c>
      <c r="M25" s="14">
        <v>0</v>
      </c>
      <c r="N25" s="14">
        <v>0</v>
      </c>
      <c r="O25" s="15">
        <f>I25+D25</f>
        <v>47098372</v>
      </c>
      <c r="P25" s="14">
        <v>0</v>
      </c>
      <c r="S25" s="33">
        <f>D25/O25%</f>
        <v>84.999999575356881</v>
      </c>
    </row>
    <row r="26" spans="1:23" ht="15.5" x14ac:dyDescent="0.35">
      <c r="A26" s="12" t="s">
        <v>35</v>
      </c>
      <c r="B26" s="13"/>
      <c r="C26" s="40"/>
      <c r="D26" s="15">
        <f t="shared" ref="D26:E26" si="12">D24+D22+D19+D17+D13+D7</f>
        <v>2650107360</v>
      </c>
      <c r="E26" s="15">
        <f t="shared" si="12"/>
        <v>0</v>
      </c>
      <c r="F26" s="15">
        <f>F24+F22+F19+F17+F13+F7</f>
        <v>2650107360</v>
      </c>
      <c r="G26" s="15">
        <f t="shared" ref="G26:P26" si="13">G24+G22+G19+G17+G13+G7</f>
        <v>0</v>
      </c>
      <c r="H26" s="15">
        <f t="shared" si="13"/>
        <v>0</v>
      </c>
      <c r="I26" s="15">
        <f t="shared" si="13"/>
        <v>543296262.39999998</v>
      </c>
      <c r="J26" s="15">
        <f t="shared" si="13"/>
        <v>369426458</v>
      </c>
      <c r="K26" s="15">
        <f>K24+K22+K19+K17+K13+K7</f>
        <v>143212200</v>
      </c>
      <c r="L26" s="15">
        <f>L24+L22+L19+L17+L13+L7</f>
        <v>208567199</v>
      </c>
      <c r="M26" s="15">
        <f t="shared" si="13"/>
        <v>17647059</v>
      </c>
      <c r="N26" s="15">
        <f t="shared" si="13"/>
        <v>173869804.40000001</v>
      </c>
      <c r="O26" s="15">
        <f>O24+O22+O19+O17+O13+O7</f>
        <v>3193403622.4000001</v>
      </c>
      <c r="P26" s="15">
        <f t="shared" si="13"/>
        <v>0</v>
      </c>
      <c r="S26" s="32"/>
    </row>
  </sheetData>
  <mergeCells count="16">
    <mergeCell ref="N2:N4"/>
    <mergeCell ref="O2:O4"/>
    <mergeCell ref="P2:P4"/>
    <mergeCell ref="D3:D4"/>
    <mergeCell ref="E3:E4"/>
    <mergeCell ref="F3:F4"/>
    <mergeCell ref="G3:G4"/>
    <mergeCell ref="C2:C6"/>
    <mergeCell ref="D2:H2"/>
    <mergeCell ref="J2:M2"/>
    <mergeCell ref="C7:C26"/>
    <mergeCell ref="H3:H4"/>
    <mergeCell ref="I3:I4"/>
    <mergeCell ref="J3:J4"/>
    <mergeCell ref="L3:L4"/>
    <mergeCell ref="M3:M4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view="pageBreakPreview" topLeftCell="A13" zoomScaleNormal="100" zoomScaleSheetLayoutView="100" workbookViewId="0">
      <selection activeCell="C9" sqref="C9"/>
    </sheetView>
  </sheetViews>
  <sheetFormatPr defaultRowHeight="14.5" x14ac:dyDescent="0.35"/>
  <cols>
    <col min="1" max="1" width="19.7265625" customWidth="1"/>
    <col min="2" max="2" width="16" customWidth="1"/>
    <col min="3" max="6" width="24" customWidth="1"/>
    <col min="7" max="7" width="19.7265625" customWidth="1"/>
  </cols>
  <sheetData>
    <row r="1" spans="1:6" ht="15.5" x14ac:dyDescent="0.35">
      <c r="A1" s="1" t="s">
        <v>44</v>
      </c>
    </row>
    <row r="2" spans="1:6" s="2" customFormat="1" ht="15.5" x14ac:dyDescent="0.35">
      <c r="A2" s="3" t="s">
        <v>0</v>
      </c>
      <c r="B2" s="3" t="s">
        <v>39</v>
      </c>
      <c r="C2" s="3" t="s">
        <v>40</v>
      </c>
      <c r="D2" s="3" t="s">
        <v>2</v>
      </c>
      <c r="E2" s="3" t="s">
        <v>41</v>
      </c>
      <c r="F2" s="37" t="s">
        <v>43</v>
      </c>
    </row>
    <row r="3" spans="1:6" s="2" customFormat="1" ht="15.5" x14ac:dyDescent="0.35">
      <c r="A3" s="3" t="s">
        <v>1</v>
      </c>
      <c r="B3" s="3" t="s">
        <v>1</v>
      </c>
      <c r="C3" s="3" t="s">
        <v>1</v>
      </c>
      <c r="D3" s="3" t="s">
        <v>1</v>
      </c>
      <c r="E3" s="3" t="s">
        <v>42</v>
      </c>
      <c r="F3" s="37"/>
    </row>
    <row r="4" spans="1:6" s="2" customFormat="1" ht="16.5" customHeight="1" x14ac:dyDescent="0.35">
      <c r="A4" s="44" t="s">
        <v>45</v>
      </c>
      <c r="B4" s="41" t="s">
        <v>63</v>
      </c>
      <c r="C4" s="9" t="s">
        <v>78</v>
      </c>
      <c r="D4" s="9" t="s">
        <v>70</v>
      </c>
      <c r="E4" s="10">
        <v>25</v>
      </c>
      <c r="F4" s="18">
        <v>100000000</v>
      </c>
    </row>
    <row r="5" spans="1:6" s="2" customFormat="1" ht="16.5" customHeight="1" x14ac:dyDescent="0.35">
      <c r="A5" s="44"/>
      <c r="B5" s="42"/>
      <c r="C5" s="9" t="s">
        <v>83</v>
      </c>
      <c r="D5" s="9" t="s">
        <v>70</v>
      </c>
      <c r="E5" s="10">
        <v>27</v>
      </c>
      <c r="F5" s="18">
        <v>100000000</v>
      </c>
    </row>
    <row r="6" spans="1:6" s="2" customFormat="1" ht="16.5" customHeight="1" x14ac:dyDescent="0.35">
      <c r="A6" s="44"/>
      <c r="B6" s="42"/>
      <c r="C6" s="9" t="s">
        <v>79</v>
      </c>
      <c r="D6" s="9" t="s">
        <v>70</v>
      </c>
      <c r="E6" s="10">
        <v>27</v>
      </c>
      <c r="F6" s="18">
        <v>100000000</v>
      </c>
    </row>
    <row r="7" spans="1:6" s="2" customFormat="1" ht="16.5" customHeight="1" x14ac:dyDescent="0.35">
      <c r="A7" s="44"/>
      <c r="B7" s="42"/>
      <c r="C7" s="9" t="s">
        <v>82</v>
      </c>
      <c r="D7" s="9" t="s">
        <v>70</v>
      </c>
      <c r="E7" s="9">
        <v>27</v>
      </c>
      <c r="F7" s="18">
        <v>100000000</v>
      </c>
    </row>
    <row r="8" spans="1:6" s="2" customFormat="1" ht="16.5" customHeight="1" x14ac:dyDescent="0.35">
      <c r="A8" s="44"/>
      <c r="B8" s="43"/>
      <c r="C8" s="9" t="s">
        <v>80</v>
      </c>
      <c r="D8" s="9" t="s">
        <v>70</v>
      </c>
      <c r="E8" s="10">
        <v>21</v>
      </c>
      <c r="F8" s="18">
        <v>100000000</v>
      </c>
    </row>
    <row r="9" spans="1:6" s="2" customFormat="1" ht="17.25" customHeight="1" x14ac:dyDescent="0.35">
      <c r="A9" s="44" t="s">
        <v>46</v>
      </c>
      <c r="B9" s="45" t="s">
        <v>64</v>
      </c>
      <c r="C9" s="9" t="s">
        <v>81</v>
      </c>
      <c r="D9" s="9" t="s">
        <v>69</v>
      </c>
      <c r="E9" s="10">
        <v>53</v>
      </c>
      <c r="F9" s="18">
        <v>161000000</v>
      </c>
    </row>
    <row r="10" spans="1:6" s="2" customFormat="1" ht="15.75" customHeight="1" x14ac:dyDescent="0.35">
      <c r="A10" s="44"/>
      <c r="B10" s="46"/>
      <c r="C10" s="9" t="s">
        <v>84</v>
      </c>
      <c r="D10" s="9" t="s">
        <v>68</v>
      </c>
      <c r="E10" s="10">
        <v>60</v>
      </c>
      <c r="F10" s="18">
        <v>214000000</v>
      </c>
    </row>
    <row r="11" spans="1:6" s="2" customFormat="1" ht="16.5" customHeight="1" x14ac:dyDescent="0.35">
      <c r="A11" s="44"/>
      <c r="B11" s="46"/>
      <c r="C11" s="9" t="s">
        <v>85</v>
      </c>
      <c r="D11" s="9" t="s">
        <v>67</v>
      </c>
      <c r="E11" s="10">
        <v>79</v>
      </c>
      <c r="F11" s="18">
        <v>55000000</v>
      </c>
    </row>
    <row r="12" spans="1:6" s="2" customFormat="1" ht="16.5" customHeight="1" x14ac:dyDescent="0.35">
      <c r="A12" s="41" t="s">
        <v>55</v>
      </c>
      <c r="B12" s="46"/>
      <c r="C12" s="9" t="s">
        <v>86</v>
      </c>
      <c r="D12" s="9" t="s">
        <v>71</v>
      </c>
      <c r="E12" s="10">
        <v>81</v>
      </c>
      <c r="F12" s="18">
        <v>168000000</v>
      </c>
    </row>
    <row r="13" spans="1:6" s="2" customFormat="1" ht="16.5" customHeight="1" x14ac:dyDescent="0.35">
      <c r="A13" s="43"/>
      <c r="B13" s="47"/>
      <c r="C13" s="9" t="s">
        <v>86</v>
      </c>
      <c r="D13" s="9" t="s">
        <v>71</v>
      </c>
      <c r="E13" s="10">
        <v>82</v>
      </c>
      <c r="F13" s="18">
        <v>252000000</v>
      </c>
    </row>
    <row r="14" spans="1:6" s="2" customFormat="1" ht="16.5" customHeight="1" x14ac:dyDescent="0.35">
      <c r="A14" s="44" t="s">
        <v>77</v>
      </c>
      <c r="B14" s="42" t="s">
        <v>76</v>
      </c>
      <c r="C14" s="9" t="s">
        <v>87</v>
      </c>
      <c r="D14" s="9" t="s">
        <v>73</v>
      </c>
      <c r="E14" s="9">
        <v>89</v>
      </c>
      <c r="F14" s="18">
        <v>172000000</v>
      </c>
    </row>
    <row r="15" spans="1:6" s="2" customFormat="1" ht="16.5" customHeight="1" x14ac:dyDescent="0.35">
      <c r="A15" s="44"/>
      <c r="B15" s="42"/>
      <c r="C15" s="9" t="s">
        <v>87</v>
      </c>
      <c r="D15" s="9" t="s">
        <v>73</v>
      </c>
      <c r="E15" s="9">
        <v>90</v>
      </c>
      <c r="F15" s="18">
        <v>258000000</v>
      </c>
    </row>
    <row r="16" spans="1:6" s="2" customFormat="1" ht="16.5" customHeight="1" x14ac:dyDescent="0.35">
      <c r="A16" s="44"/>
      <c r="B16" s="42"/>
      <c r="C16" s="9" t="s">
        <v>88</v>
      </c>
      <c r="D16" s="9" t="s">
        <v>72</v>
      </c>
      <c r="E16" s="9">
        <v>101</v>
      </c>
      <c r="F16" s="18">
        <v>344846477</v>
      </c>
    </row>
    <row r="17" spans="1:6" s="2" customFormat="1" ht="16.5" customHeight="1" x14ac:dyDescent="0.35">
      <c r="A17" s="44"/>
      <c r="B17" s="43"/>
      <c r="C17" s="9" t="s">
        <v>88</v>
      </c>
      <c r="D17" s="9" t="s">
        <v>73</v>
      </c>
      <c r="E17" s="9">
        <v>102</v>
      </c>
      <c r="F17" s="18">
        <v>344846477</v>
      </c>
    </row>
    <row r="18" spans="1:6" s="2" customFormat="1" ht="16.5" customHeight="1" x14ac:dyDescent="0.35">
      <c r="A18" s="9" t="s">
        <v>60</v>
      </c>
      <c r="B18" s="9" t="s">
        <v>65</v>
      </c>
      <c r="C18" s="9" t="s">
        <v>89</v>
      </c>
      <c r="D18" s="9" t="s">
        <v>75</v>
      </c>
      <c r="E18" s="9">
        <v>165</v>
      </c>
      <c r="F18" s="18">
        <v>140380790</v>
      </c>
    </row>
    <row r="19" spans="1:6" s="2" customFormat="1" ht="16.5" customHeight="1" x14ac:dyDescent="0.35">
      <c r="A19" s="41" t="s">
        <v>90</v>
      </c>
      <c r="B19" s="41" t="s">
        <v>66</v>
      </c>
      <c r="C19" s="41" t="s">
        <v>91</v>
      </c>
      <c r="D19" s="41" t="s">
        <v>66</v>
      </c>
      <c r="E19" s="35">
        <v>179</v>
      </c>
      <c r="F19" s="18">
        <v>6270000</v>
      </c>
    </row>
    <row r="20" spans="1:6" s="2" customFormat="1" ht="16.5" customHeight="1" x14ac:dyDescent="0.35">
      <c r="A20" s="42"/>
      <c r="B20" s="42"/>
      <c r="C20" s="42"/>
      <c r="D20" s="42"/>
      <c r="E20" s="35">
        <v>180</v>
      </c>
      <c r="F20" s="18">
        <v>32137616</v>
      </c>
    </row>
    <row r="21" spans="1:6" s="2" customFormat="1" ht="16.5" customHeight="1" x14ac:dyDescent="0.35">
      <c r="A21" s="42"/>
      <c r="B21" s="42"/>
      <c r="C21" s="42"/>
      <c r="D21" s="42"/>
      <c r="E21" s="35">
        <v>181</v>
      </c>
      <c r="F21" s="18">
        <v>752000</v>
      </c>
    </row>
    <row r="22" spans="1:6" s="2" customFormat="1" ht="16.5" customHeight="1" x14ac:dyDescent="0.35">
      <c r="A22" s="43"/>
      <c r="B22" s="43"/>
      <c r="C22" s="43"/>
      <c r="D22" s="43"/>
      <c r="E22" s="9">
        <v>182</v>
      </c>
      <c r="F22" s="18">
        <v>874000</v>
      </c>
    </row>
    <row r="23" spans="1:6" ht="15.5" x14ac:dyDescent="0.35">
      <c r="A23" t="s">
        <v>74</v>
      </c>
      <c r="F23" s="11">
        <f>SUM(F4:F22)</f>
        <v>2650107360</v>
      </c>
    </row>
  </sheetData>
  <mergeCells count="12">
    <mergeCell ref="A19:A22"/>
    <mergeCell ref="B19:B22"/>
    <mergeCell ref="C19:C22"/>
    <mergeCell ref="D19:D22"/>
    <mergeCell ref="F2:F3"/>
    <mergeCell ref="A4:A8"/>
    <mergeCell ref="A9:A11"/>
    <mergeCell ref="A14:A17"/>
    <mergeCell ref="B4:B8"/>
    <mergeCell ref="B9:B13"/>
    <mergeCell ref="B14:B17"/>
    <mergeCell ref="A12:A1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0" orientation="landscape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tabela 2</vt:lpstr>
      <vt:lpstr>tabela 3</vt:lpstr>
      <vt:lpstr>'tabela 2'!Obszar_wydruku</vt:lpstr>
      <vt:lpstr>'tabela 3'!Obszar_wydruku</vt:lpstr>
    </vt:vector>
  </TitlesOfParts>
  <Company>GOV.PL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Jaroslaw Walczak</dc:creator>
  <cp:lastModifiedBy>Kowalski Michał</cp:lastModifiedBy>
  <cp:lastPrinted>2024-07-25T12:26:27Z</cp:lastPrinted>
  <dcterms:created xsi:type="dcterms:W3CDTF">2022-07-19T10:12:59Z</dcterms:created>
  <dcterms:modified xsi:type="dcterms:W3CDTF">2024-11-06T14:23:04Z</dcterms:modified>
</cp:coreProperties>
</file>